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an Łożyński\Documents\Jan\Labo Print\GPW\raporty okresowe\raporty okresowe finalne\"/>
    </mc:Choice>
  </mc:AlternateContent>
  <xr:revisionPtr revIDLastSave="0" documentId="13_ncr:1_{A337C250-10FA-4386-A7E4-054978B3D4E2}" xr6:coauthVersionLast="47" xr6:coauthVersionMax="47" xr10:uidLastSave="{00000000-0000-0000-0000-000000000000}"/>
  <bookViews>
    <workbookView xWindow="30" yWindow="-16310" windowWidth="27630" windowHeight="16420" xr2:uid="{00000000-000D-0000-FFFF-FFFF00000000}"/>
  </bookViews>
  <sheets>
    <sheet name="dane finansowe kwartaln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K8" i="3"/>
  <c r="J8" i="3"/>
  <c r="L8" i="3"/>
  <c r="M8" i="3"/>
  <c r="N8" i="3"/>
  <c r="O8" i="3"/>
  <c r="P8" i="3"/>
  <c r="Q8" i="3"/>
  <c r="U8" i="3"/>
  <c r="T8" i="3"/>
  <c r="S8" i="3"/>
  <c r="R8" i="3"/>
  <c r="V8" i="3" l="1"/>
  <c r="B9" i="3" l="1"/>
</calcChain>
</file>

<file path=xl/sharedStrings.xml><?xml version="1.0" encoding="utf-8"?>
<sst xmlns="http://schemas.openxmlformats.org/spreadsheetml/2006/main" count="42" uniqueCount="42">
  <si>
    <t xml:space="preserve">Przychody netto ze sprzedaży produktów, towarów i materiałów </t>
  </si>
  <si>
    <t xml:space="preserve">Zysk (strata) brutto </t>
  </si>
  <si>
    <t xml:space="preserve">Zysk (strata) na działalności operacyjnej </t>
  </si>
  <si>
    <t xml:space="preserve">Zysk (strata) netto </t>
  </si>
  <si>
    <t xml:space="preserve">Kapitał zakładowy </t>
  </si>
  <si>
    <t>Liczba akcji (szt.)</t>
  </si>
  <si>
    <t>Aktywa razem</t>
  </si>
  <si>
    <t>1Q 2020</t>
  </si>
  <si>
    <t>1Q 2014</t>
  </si>
  <si>
    <t>1-2Q 2014</t>
  </si>
  <si>
    <t>1-3Q 2014</t>
  </si>
  <si>
    <t>1Q 2015</t>
  </si>
  <si>
    <t>1-2Q 2015</t>
  </si>
  <si>
    <t>1-3Q 2015</t>
  </si>
  <si>
    <t>1Q 2016</t>
  </si>
  <si>
    <t>1-2Q 2016</t>
  </si>
  <si>
    <t>1-3Q 2016</t>
  </si>
  <si>
    <t>1Q 2017</t>
  </si>
  <si>
    <t>1-2Q 2017</t>
  </si>
  <si>
    <t>1-3Q 2017</t>
  </si>
  <si>
    <t>1Q 2018</t>
  </si>
  <si>
    <t>1-2Q 2018</t>
  </si>
  <si>
    <t>1-3Q 2018</t>
  </si>
  <si>
    <t>1-3Q 2020</t>
  </si>
  <si>
    <t>1-2Q 2019</t>
  </si>
  <si>
    <t>1-3Q 2019</t>
  </si>
  <si>
    <t>1Q 2019</t>
  </si>
  <si>
    <t>Wybrane dane finansowe* (tys. zł)</t>
  </si>
  <si>
    <t>* począwszy od 1Q 2019 dane wg MSSF; począwszy od 3Q 2019 dane skonsolidowane</t>
  </si>
  <si>
    <t>** suma wyniku na działalności operacyjnej oraz amortyzacji</t>
  </si>
  <si>
    <t>EBIDTA**</t>
  </si>
  <si>
    <t>1Q 2021</t>
  </si>
  <si>
    <t>1-2Q 2020</t>
  </si>
  <si>
    <t>1-2Q2021</t>
  </si>
  <si>
    <t>1-3Q2021</t>
  </si>
  <si>
    <t xml:space="preserve">Kapitał własny przypadający na akcjonariuszy jedn. domin. </t>
  </si>
  <si>
    <t>1Q 2022</t>
  </si>
  <si>
    <t>1-3Q 2022</t>
  </si>
  <si>
    <t>1-2Q 2022</t>
  </si>
  <si>
    <t>1Q 2023</t>
  </si>
  <si>
    <t>1-2Q 2023</t>
  </si>
  <si>
    <t>1-3Q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</si>
</sst>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D_M_-;\-* #,##0.00\ _D_M_-;_-* \-??\ _D_M_-;_-@_-"/>
    <numFmt numFmtId="166" formatCode="_-* #,##0_-;\-* #,##0_-;_-* \-_-;_-@_-"/>
    <numFmt numFmtId="167" formatCode="#,##0&quot; F&quot;_);[Red]\(#,##0&quot; F)&quot;"/>
    <numFmt numFmtId="168" formatCode="#,##0.00&quot; F&quot;_);[Red]\(#,##0.00&quot; F)&quot;"/>
  </numFmts>
  <fonts count="1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Inherit"/>
    </font>
    <font>
      <sz val="8"/>
      <name val="Inherit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Mangal"/>
      <family val="2"/>
      <charset val="238"/>
    </font>
    <font>
      <sz val="11"/>
      <name val="Courier New"/>
      <family val="3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Inherit"/>
      <charset val="238"/>
    </font>
    <font>
      <b/>
      <sz val="8"/>
      <name val="Inherit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822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0" fontId="5" fillId="0" borderId="0"/>
    <xf numFmtId="4" fontId="7" fillId="0" borderId="0"/>
    <xf numFmtId="166" fontId="10" fillId="0" borderId="0" applyFill="0" applyBorder="0" applyAlignment="0" applyProtection="0"/>
    <xf numFmtId="40" fontId="10" fillId="0" borderId="0" applyFill="0" applyBorder="0" applyAlignment="0" applyProtection="0"/>
    <xf numFmtId="4" fontId="11" fillId="0" borderId="0"/>
    <xf numFmtId="167" fontId="10" fillId="0" borderId="0" applyFill="0" applyBorder="0" applyAlignment="0" applyProtection="0"/>
    <xf numFmtId="168" fontId="10" fillId="0" borderId="0" applyFill="0" applyBorder="0" applyAlignment="0" applyProtection="0"/>
    <xf numFmtId="164" fontId="6" fillId="0" borderId="0" applyFont="0" applyFill="0" applyBorder="0" applyAlignment="0" applyProtection="0"/>
    <xf numFmtId="165" fontId="10" fillId="0" borderId="0" applyFill="0" applyBorder="0" applyAlignment="0" applyProtection="0"/>
    <xf numFmtId="1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4" fillId="0" borderId="0"/>
    <xf numFmtId="9" fontId="6" fillId="0" borderId="0" applyFont="0" applyFill="0" applyBorder="0" applyAlignment="0" applyProtection="0"/>
    <xf numFmtId="9" fontId="10" fillId="0" borderId="0" applyFill="0" applyBorder="0" applyAlignment="0" applyProtection="0"/>
    <xf numFmtId="0" fontId="9" fillId="0" borderId="0"/>
    <xf numFmtId="0" fontId="9" fillId="0" borderId="0"/>
    <xf numFmtId="44" fontId="6" fillId="0" borderId="0" applyFont="0" applyFill="0" applyBorder="0" applyAlignment="0" applyProtection="0"/>
    <xf numFmtId="44" fontId="9" fillId="0" borderId="0" applyFill="0" applyBorder="0" applyAlignment="0" applyProtection="0"/>
    <xf numFmtId="9" fontId="1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9" fontId="0" fillId="0" borderId="0" xfId="25" applyFont="1"/>
    <xf numFmtId="0" fontId="13" fillId="2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9" fontId="15" fillId="0" borderId="0" xfId="25" applyFont="1"/>
    <xf numFmtId="0" fontId="15" fillId="0" borderId="0" xfId="0" applyFont="1"/>
  </cellXfs>
  <cellStyles count="26">
    <cellStyle name="BILANZ" xfId="3" xr:uid="{00000000-0005-0000-0000-000030000000}"/>
    <cellStyle name="Comma [0]_laroux" xfId="4" xr:uid="{00000000-0005-0000-0000-000031000000}"/>
    <cellStyle name="Comma_ADEM$" xfId="5" xr:uid="{00000000-0005-0000-0000-000032000000}"/>
    <cellStyle name="Courier New 11" xfId="6" xr:uid="{00000000-0005-0000-0000-000033000000}"/>
    <cellStyle name="Currency [0]_laroux" xfId="7" xr:uid="{00000000-0005-0000-0000-000034000000}"/>
    <cellStyle name="Currency_laroux" xfId="8" xr:uid="{00000000-0005-0000-0000-000035000000}"/>
    <cellStyle name="Dziesiętny 2" xfId="10" xr:uid="{00000000-0005-0000-0000-000037000000}"/>
    <cellStyle name="Dziesiętny 3" xfId="9" xr:uid="{00000000-0005-0000-0000-000036000000}"/>
    <cellStyle name="Normal_ADEM$" xfId="11" xr:uid="{00000000-0005-0000-0000-000038000000}"/>
    <cellStyle name="normální_laroux" xfId="12" xr:uid="{00000000-0005-0000-0000-000039000000}"/>
    <cellStyle name="Normalny" xfId="0" builtinId="0"/>
    <cellStyle name="Normalny 2" xfId="13" xr:uid="{00000000-0005-0000-0000-00003B000000}"/>
    <cellStyle name="Normalny 2 2" xfId="1" xr:uid="{466BC373-6E7F-4F08-8E54-FA3C95BD3E87}"/>
    <cellStyle name="Normalny 2 2 2" xfId="14" xr:uid="{00000000-0005-0000-0000-00003C000000}"/>
    <cellStyle name="Normalny 3" xfId="15" xr:uid="{00000000-0005-0000-0000-00003D000000}"/>
    <cellStyle name="Normalny 3 2" xfId="16" xr:uid="{00000000-0005-0000-0000-00003E000000}"/>
    <cellStyle name="Normalny 4" xfId="17" xr:uid="{00000000-0005-0000-0000-00003F000000}"/>
    <cellStyle name="Normalny 5" xfId="18" xr:uid="{00000000-0005-0000-0000-000040000000}"/>
    <cellStyle name="Normalny 6" xfId="2" xr:uid="{00000000-0005-0000-0000-00003A000000}"/>
    <cellStyle name="Procentowy" xfId="25" builtinId="5"/>
    <cellStyle name="Procentowy 2" xfId="20" xr:uid="{00000000-0005-0000-0000-000042000000}"/>
    <cellStyle name="Procentowy 3" xfId="19" xr:uid="{00000000-0005-0000-0000-000041000000}"/>
    <cellStyle name="Standard_BIL_1" xfId="21" xr:uid="{00000000-0005-0000-0000-000043000000}"/>
    <cellStyle name="Styl 1" xfId="22" xr:uid="{00000000-0005-0000-0000-000044000000}"/>
    <cellStyle name="Walutowy 2" xfId="24" xr:uid="{00000000-0005-0000-0000-000046000000}"/>
    <cellStyle name="Walutowy 3" xfId="23" xr:uid="{00000000-0005-0000-0000-00004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353EA-157A-4EB6-ADBC-143264CC7A3C}">
  <dimension ref="B2:AQ18"/>
  <sheetViews>
    <sheetView tabSelected="1" workbookViewId="0">
      <selection activeCell="C10" sqref="C10"/>
    </sheetView>
  </sheetViews>
  <sheetFormatPr defaultRowHeight="14.5" outlineLevelCol="1"/>
  <cols>
    <col min="1" max="1" width="2" customWidth="1"/>
    <col min="2" max="2" width="41.90625" customWidth="1"/>
    <col min="3" max="3" width="9.1796875" style="17" customWidth="1"/>
    <col min="4" max="6" width="9.1796875" customWidth="1" outlineLevel="1"/>
    <col min="7" max="7" width="9.1796875" customWidth="1"/>
    <col min="8" max="10" width="9.1796875" customWidth="1" outlineLevel="1"/>
    <col min="11" max="11" width="9.1796875" style="17" customWidth="1"/>
    <col min="12" max="14" width="9.1796875" customWidth="1" outlineLevel="1"/>
    <col min="15" max="15" width="9.1796875" customWidth="1"/>
    <col min="16" max="18" width="9.1796875" customWidth="1" outlineLevel="1"/>
    <col min="19" max="30" width="9.1796875" customWidth="1"/>
    <col min="31" max="43" width="9.1796875" customWidth="1" outlineLevel="1"/>
  </cols>
  <sheetData>
    <row r="2" spans="2:43">
      <c r="C2" s="16"/>
      <c r="D2" s="7"/>
      <c r="E2" s="7"/>
      <c r="F2" s="7"/>
      <c r="G2" s="7"/>
      <c r="H2" s="7"/>
      <c r="I2" s="7"/>
      <c r="J2" s="7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2:43">
      <c r="B3" s="2" t="s">
        <v>27</v>
      </c>
      <c r="C3" s="8">
        <v>2023</v>
      </c>
      <c r="D3" s="3" t="s">
        <v>41</v>
      </c>
      <c r="E3" s="3" t="s">
        <v>40</v>
      </c>
      <c r="F3" s="3" t="s">
        <v>39</v>
      </c>
      <c r="G3" s="3">
        <v>2022</v>
      </c>
      <c r="H3" s="3" t="s">
        <v>37</v>
      </c>
      <c r="I3" s="3" t="s">
        <v>38</v>
      </c>
      <c r="J3" s="3" t="s">
        <v>36</v>
      </c>
      <c r="K3" s="8">
        <v>2021</v>
      </c>
      <c r="L3" s="3" t="s">
        <v>34</v>
      </c>
      <c r="M3" s="3" t="s">
        <v>33</v>
      </c>
      <c r="N3" s="3" t="s">
        <v>31</v>
      </c>
      <c r="O3" s="8">
        <v>2020</v>
      </c>
      <c r="P3" s="3" t="s">
        <v>23</v>
      </c>
      <c r="Q3" s="3" t="s">
        <v>32</v>
      </c>
      <c r="R3" s="3" t="s">
        <v>7</v>
      </c>
      <c r="S3" s="3">
        <v>2019</v>
      </c>
      <c r="T3" s="3" t="s">
        <v>25</v>
      </c>
      <c r="U3" s="3" t="s">
        <v>24</v>
      </c>
      <c r="V3" s="3" t="s">
        <v>26</v>
      </c>
      <c r="W3" s="8">
        <v>2018</v>
      </c>
      <c r="X3" s="3" t="s">
        <v>22</v>
      </c>
      <c r="Y3" s="3" t="s">
        <v>21</v>
      </c>
      <c r="Z3" s="3" t="s">
        <v>20</v>
      </c>
      <c r="AA3" s="3">
        <v>2017</v>
      </c>
      <c r="AB3" s="3" t="s">
        <v>19</v>
      </c>
      <c r="AC3" s="3" t="s">
        <v>18</v>
      </c>
      <c r="AD3" s="3" t="s">
        <v>17</v>
      </c>
      <c r="AE3" s="3">
        <v>2016</v>
      </c>
      <c r="AF3" s="3" t="s">
        <v>16</v>
      </c>
      <c r="AG3" s="3" t="s">
        <v>15</v>
      </c>
      <c r="AH3" s="3" t="s">
        <v>14</v>
      </c>
      <c r="AI3" s="3">
        <v>2015</v>
      </c>
      <c r="AJ3" s="3" t="s">
        <v>13</v>
      </c>
      <c r="AK3" s="3" t="s">
        <v>12</v>
      </c>
      <c r="AL3" s="3" t="s">
        <v>11</v>
      </c>
      <c r="AM3" s="3">
        <v>2014</v>
      </c>
      <c r="AN3" s="3" t="s">
        <v>10</v>
      </c>
      <c r="AO3" s="3" t="s">
        <v>9</v>
      </c>
      <c r="AP3" s="3" t="s">
        <v>8</v>
      </c>
      <c r="AQ3" s="3">
        <v>2013</v>
      </c>
    </row>
    <row r="4" spans="2:43" s="1" customFormat="1" ht="14.4" customHeight="1">
      <c r="B4" s="4" t="s">
        <v>0</v>
      </c>
      <c r="C4" s="10">
        <v>149897</v>
      </c>
      <c r="D4" s="6">
        <v>117748</v>
      </c>
      <c r="E4" s="6">
        <v>78769</v>
      </c>
      <c r="F4" s="6">
        <v>35412</v>
      </c>
      <c r="G4" s="9">
        <v>153462</v>
      </c>
      <c r="H4" s="5">
        <v>119631</v>
      </c>
      <c r="I4" s="5">
        <v>78060</v>
      </c>
      <c r="J4" s="5">
        <v>32933</v>
      </c>
      <c r="K4" s="10">
        <v>112832</v>
      </c>
      <c r="L4" s="6">
        <v>83832</v>
      </c>
      <c r="M4" s="6">
        <v>52286</v>
      </c>
      <c r="N4" s="6">
        <v>21915</v>
      </c>
      <c r="O4" s="9">
        <v>91567</v>
      </c>
      <c r="P4" s="5">
        <v>69304</v>
      </c>
      <c r="Q4" s="5">
        <v>47113</v>
      </c>
      <c r="R4" s="5">
        <v>19869</v>
      </c>
      <c r="S4" s="10">
        <v>80813</v>
      </c>
      <c r="T4" s="6">
        <v>61646</v>
      </c>
      <c r="U4" s="6">
        <v>40361</v>
      </c>
      <c r="V4" s="6">
        <v>17913</v>
      </c>
      <c r="W4" s="9">
        <v>71878.815749999994</v>
      </c>
      <c r="X4" s="5">
        <v>55309.22378</v>
      </c>
      <c r="Y4" s="5">
        <v>36987.711000000003</v>
      </c>
      <c r="Z4" s="5">
        <v>16639.75013</v>
      </c>
      <c r="AA4" s="10">
        <v>64367.296000000002</v>
      </c>
      <c r="AB4" s="6">
        <v>48151.494200000001</v>
      </c>
      <c r="AC4" s="6">
        <v>32026.112809999999</v>
      </c>
      <c r="AD4" s="6">
        <v>14956.550999999999</v>
      </c>
      <c r="AE4" s="5">
        <v>48969.953000000001</v>
      </c>
      <c r="AF4" s="5">
        <v>36883.993929999997</v>
      </c>
      <c r="AG4" s="5">
        <v>24075.05053</v>
      </c>
      <c r="AH4" s="5">
        <v>10358.32573</v>
      </c>
      <c r="AI4" s="6">
        <v>35997.298860000003</v>
      </c>
      <c r="AJ4" s="6">
        <v>27137.05299</v>
      </c>
      <c r="AK4" s="6">
        <v>17679.997600000002</v>
      </c>
      <c r="AL4" s="6">
        <v>7256.4534800000001</v>
      </c>
      <c r="AM4" s="5">
        <v>30016.94929</v>
      </c>
      <c r="AN4" s="5">
        <v>23040.66603</v>
      </c>
      <c r="AO4" s="5">
        <v>14580.008169999999</v>
      </c>
      <c r="AP4" s="5">
        <v>6689.7619199999999</v>
      </c>
      <c r="AQ4" s="6">
        <v>22331.354859999999</v>
      </c>
    </row>
    <row r="5" spans="2:43">
      <c r="B5" s="4" t="s">
        <v>2</v>
      </c>
      <c r="C5" s="10">
        <v>10986</v>
      </c>
      <c r="D5" s="6">
        <v>11381</v>
      </c>
      <c r="E5" s="6">
        <v>8217</v>
      </c>
      <c r="F5" s="6">
        <v>1627</v>
      </c>
      <c r="G5" s="9">
        <v>12483</v>
      </c>
      <c r="H5" s="5">
        <v>11318</v>
      </c>
      <c r="I5" s="5">
        <v>7309</v>
      </c>
      <c r="J5" s="5">
        <v>904</v>
      </c>
      <c r="K5" s="10">
        <v>6531</v>
      </c>
      <c r="L5" s="6">
        <v>6358</v>
      </c>
      <c r="M5" s="6">
        <v>3948</v>
      </c>
      <c r="N5" s="6">
        <v>328</v>
      </c>
      <c r="O5" s="9">
        <v>10323</v>
      </c>
      <c r="P5" s="5">
        <v>9327</v>
      </c>
      <c r="Q5" s="5">
        <v>5751</v>
      </c>
      <c r="R5" s="5">
        <v>913</v>
      </c>
      <c r="S5" s="10">
        <v>4765</v>
      </c>
      <c r="T5" s="6">
        <v>5351</v>
      </c>
      <c r="U5" s="6">
        <v>2779</v>
      </c>
      <c r="V5" s="6">
        <v>293</v>
      </c>
      <c r="W5" s="9">
        <v>4392.3515299999999</v>
      </c>
      <c r="X5" s="5">
        <v>5073.7275199999995</v>
      </c>
      <c r="Y5" s="5">
        <v>3633.7963700000028</v>
      </c>
      <c r="Z5" s="5">
        <v>1323.1551100000013</v>
      </c>
      <c r="AA5" s="10">
        <v>2737.596</v>
      </c>
      <c r="AB5" s="6">
        <v>2536.3478400000008</v>
      </c>
      <c r="AC5" s="6">
        <v>2102.7957499999966</v>
      </c>
      <c r="AD5" s="6">
        <v>1085.9603799999998</v>
      </c>
      <c r="AE5" s="5">
        <v>2323.9290000000001</v>
      </c>
      <c r="AF5" s="5">
        <v>2393.2057099999993</v>
      </c>
      <c r="AG5" s="5">
        <v>1892.0830299999996</v>
      </c>
      <c r="AH5" s="5">
        <v>500.6946700000006</v>
      </c>
      <c r="AI5" s="6">
        <v>2939.5822899999998</v>
      </c>
      <c r="AJ5" s="6">
        <v>3479.7658400000037</v>
      </c>
      <c r="AK5" s="6">
        <v>2366.1396700000014</v>
      </c>
      <c r="AL5" s="6">
        <v>614.72491000000002</v>
      </c>
      <c r="AM5" s="5">
        <v>3082.4086000000002</v>
      </c>
      <c r="AN5" s="5">
        <v>2558.5142400000013</v>
      </c>
      <c r="AO5" s="5">
        <v>1535.9521299999992</v>
      </c>
      <c r="AP5" s="5">
        <v>470.46734000000004</v>
      </c>
      <c r="AQ5" s="6">
        <v>958.01801</v>
      </c>
    </row>
    <row r="6" spans="2:43">
      <c r="B6" s="4" t="s">
        <v>1</v>
      </c>
      <c r="C6" s="10">
        <v>14658</v>
      </c>
      <c r="D6" s="6">
        <v>11360</v>
      </c>
      <c r="E6" s="6">
        <v>10496</v>
      </c>
      <c r="F6" s="6">
        <v>1829</v>
      </c>
      <c r="G6" s="9">
        <v>13929</v>
      </c>
      <c r="H6" s="5">
        <v>9519</v>
      </c>
      <c r="I6" s="5">
        <v>6945</v>
      </c>
      <c r="J6" s="5">
        <v>933</v>
      </c>
      <c r="K6" s="10">
        <v>7558</v>
      </c>
      <c r="L6" s="6">
        <v>7671</v>
      </c>
      <c r="M6" s="6">
        <v>6682</v>
      </c>
      <c r="N6" s="6">
        <v>-587</v>
      </c>
      <c r="O6" s="9">
        <v>5701</v>
      </c>
      <c r="P6" s="5">
        <v>5700</v>
      </c>
      <c r="Q6" s="5">
        <v>3296</v>
      </c>
      <c r="R6" s="5">
        <v>-2815</v>
      </c>
      <c r="S6" s="10">
        <v>5809</v>
      </c>
      <c r="T6" s="6">
        <v>4216</v>
      </c>
      <c r="U6" s="6">
        <v>3171</v>
      </c>
      <c r="V6" s="6">
        <v>352</v>
      </c>
      <c r="W6" s="9">
        <v>4452.8849400000008</v>
      </c>
      <c r="X6" s="5">
        <v>5175.0578999999998</v>
      </c>
      <c r="Y6" s="5">
        <v>3242.4168900000022</v>
      </c>
      <c r="Z6" s="5">
        <v>1215.7287900000013</v>
      </c>
      <c r="AA6" s="10">
        <v>3273.12</v>
      </c>
      <c r="AB6" s="6">
        <v>3385.1503400000006</v>
      </c>
      <c r="AC6" s="6">
        <v>2925.2019499999965</v>
      </c>
      <c r="AD6" s="6">
        <v>1980.9185500000001</v>
      </c>
      <c r="AE6" s="5">
        <v>1728.027</v>
      </c>
      <c r="AF6" s="5">
        <v>2013.5383999999995</v>
      </c>
      <c r="AG6" s="5">
        <v>1427.7791799999995</v>
      </c>
      <c r="AH6" s="5">
        <v>504.93927000000065</v>
      </c>
      <c r="AI6" s="6">
        <v>2370.0128999999997</v>
      </c>
      <c r="AJ6" s="6">
        <v>3389.8584100000039</v>
      </c>
      <c r="AK6" s="6">
        <v>2488.1911600000017</v>
      </c>
      <c r="AL6" s="6">
        <v>513.58767999999998</v>
      </c>
      <c r="AM6" s="5">
        <v>2915.7526899999998</v>
      </c>
      <c r="AN6" s="5">
        <v>2515.383890000001</v>
      </c>
      <c r="AO6" s="5">
        <v>1514.7145599999992</v>
      </c>
      <c r="AP6" s="5">
        <v>466.01832999999999</v>
      </c>
      <c r="AQ6" s="6">
        <v>729.95197999999993</v>
      </c>
    </row>
    <row r="7" spans="2:43">
      <c r="B7" s="4" t="s">
        <v>3</v>
      </c>
      <c r="C7" s="10">
        <v>12054</v>
      </c>
      <c r="D7" s="6">
        <v>9584</v>
      </c>
      <c r="E7" s="6">
        <v>8596</v>
      </c>
      <c r="F7" s="6">
        <v>1426</v>
      </c>
      <c r="G7" s="9">
        <v>11335</v>
      </c>
      <c r="H7" s="5">
        <v>7938</v>
      </c>
      <c r="I7" s="5">
        <v>5803</v>
      </c>
      <c r="J7" s="5">
        <v>756</v>
      </c>
      <c r="K7" s="10">
        <v>6257</v>
      </c>
      <c r="L7" s="6">
        <v>6103</v>
      </c>
      <c r="M7" s="6">
        <v>5329</v>
      </c>
      <c r="N7" s="6">
        <v>-624</v>
      </c>
      <c r="O7" s="9">
        <v>4331</v>
      </c>
      <c r="P7" s="5">
        <v>4627</v>
      </c>
      <c r="Q7" s="5">
        <v>2631</v>
      </c>
      <c r="R7" s="5">
        <v>-2334</v>
      </c>
      <c r="S7" s="10">
        <v>4356</v>
      </c>
      <c r="T7" s="6">
        <v>3077</v>
      </c>
      <c r="U7" s="6">
        <v>2380</v>
      </c>
      <c r="V7" s="6">
        <v>269</v>
      </c>
      <c r="W7" s="9">
        <v>3421.51694</v>
      </c>
      <c r="X7" s="5">
        <v>4025.0268999999994</v>
      </c>
      <c r="Y7" s="5">
        <v>2470.4128900000023</v>
      </c>
      <c r="Z7" s="5">
        <v>903.68479000000116</v>
      </c>
      <c r="AA7" s="10">
        <v>2609.3939999999998</v>
      </c>
      <c r="AB7" s="6">
        <v>2752.1353400000007</v>
      </c>
      <c r="AC7" s="6">
        <v>2420.5099499999965</v>
      </c>
      <c r="AD7" s="6">
        <v>1830.2065500000001</v>
      </c>
      <c r="AE7" s="5">
        <v>1467.0219999999999</v>
      </c>
      <c r="AF7" s="5">
        <v>1739.0283999999995</v>
      </c>
      <c r="AG7" s="5">
        <v>1230.5121799999995</v>
      </c>
      <c r="AH7" s="5">
        <v>379.52127000000064</v>
      </c>
      <c r="AI7" s="6">
        <v>1897.78764</v>
      </c>
      <c r="AJ7" s="6">
        <v>2844.9574100000041</v>
      </c>
      <c r="AK7" s="6">
        <v>2205.8321600000017</v>
      </c>
      <c r="AL7" s="6">
        <v>436.55568</v>
      </c>
      <c r="AM7" s="5">
        <v>2271.15569</v>
      </c>
      <c r="AN7" s="5">
        <v>2354.1218900000013</v>
      </c>
      <c r="AO7" s="5">
        <v>1407.2065599999992</v>
      </c>
      <c r="AP7" s="5">
        <v>412.26433000000003</v>
      </c>
      <c r="AQ7" s="6">
        <v>596.39585</v>
      </c>
    </row>
    <row r="8" spans="2:43">
      <c r="B8" s="4" t="s">
        <v>30</v>
      </c>
      <c r="C8" s="10">
        <f>C5+9587</f>
        <v>20573</v>
      </c>
      <c r="D8" s="6">
        <f>D5+7110</f>
        <v>18491</v>
      </c>
      <c r="E8" s="6">
        <f>E5+4649</f>
        <v>12866</v>
      </c>
      <c r="F8" s="6">
        <f>F5+2325</f>
        <v>3952</v>
      </c>
      <c r="G8" s="9">
        <f>G5+8962</f>
        <v>21445</v>
      </c>
      <c r="H8" s="5">
        <f>H5+6583</f>
        <v>17901</v>
      </c>
      <c r="I8" s="5">
        <f>I5+4370</f>
        <v>11679</v>
      </c>
      <c r="J8" s="5">
        <f>2189+J5</f>
        <v>3093</v>
      </c>
      <c r="K8" s="10">
        <f>7856+K5</f>
        <v>14387</v>
      </c>
      <c r="L8" s="6">
        <f>5773+L5</f>
        <v>12131</v>
      </c>
      <c r="M8" s="6">
        <f>3825+M5</f>
        <v>7773</v>
      </c>
      <c r="N8" s="6">
        <f>1821+N5</f>
        <v>2149</v>
      </c>
      <c r="O8" s="9">
        <f>O5+7085</f>
        <v>17408</v>
      </c>
      <c r="P8" s="5">
        <f>5288+P5</f>
        <v>14615</v>
      </c>
      <c r="Q8" s="5">
        <f>3450+Q5</f>
        <v>9201</v>
      </c>
      <c r="R8" s="5">
        <f>1703+R5</f>
        <v>2616</v>
      </c>
      <c r="S8" s="10">
        <f>6435+S5</f>
        <v>11200</v>
      </c>
      <c r="T8" s="6">
        <f>4623+T5</f>
        <v>9974</v>
      </c>
      <c r="U8" s="6">
        <f>2995+U5</f>
        <v>5774</v>
      </c>
      <c r="V8" s="6">
        <f>V5+1446.9</f>
        <v>1739.9</v>
      </c>
      <c r="W8" s="9">
        <v>8958.82546</v>
      </c>
      <c r="X8" s="5">
        <v>8249.8759499999996</v>
      </c>
      <c r="Y8" s="5">
        <v>5684.302840000003</v>
      </c>
      <c r="Z8" s="5">
        <v>2325.3823900000016</v>
      </c>
      <c r="AA8" s="10">
        <v>6278.7070000000003</v>
      </c>
      <c r="AB8" s="6">
        <v>5171.1891400000004</v>
      </c>
      <c r="AC8" s="6">
        <v>3804.2222999999972</v>
      </c>
      <c r="AD8" s="6">
        <v>1927.7374999999995</v>
      </c>
      <c r="AE8" s="5">
        <v>5255.9874199999995</v>
      </c>
      <c r="AF8" s="5">
        <v>4454.4365199999993</v>
      </c>
      <c r="AG8" s="5">
        <v>3182.654199999999</v>
      </c>
      <c r="AH8" s="5">
        <v>1055.9252600000007</v>
      </c>
      <c r="AI8" s="6">
        <v>4801.9752900000003</v>
      </c>
      <c r="AJ8" s="6">
        <v>4839.0899400000035</v>
      </c>
      <c r="AK8" s="6">
        <v>3253.4933900000015</v>
      </c>
      <c r="AL8" s="6">
        <v>1056.0876699999999</v>
      </c>
      <c r="AM8" s="5">
        <v>4408.8037599999998</v>
      </c>
      <c r="AN8" s="5">
        <v>3588.8775900000014</v>
      </c>
      <c r="AO8" s="5">
        <v>2161.577119999999</v>
      </c>
      <c r="AP8" s="5">
        <v>763.83379000000002</v>
      </c>
      <c r="AQ8" s="6">
        <v>2150</v>
      </c>
    </row>
    <row r="9" spans="2:43">
      <c r="B9" s="2" t="str">
        <f>B3</f>
        <v>Wybrane dane finansowe* (tys. zł)</v>
      </c>
      <c r="C9" s="15">
        <v>45291</v>
      </c>
      <c r="D9" s="14">
        <v>45199</v>
      </c>
      <c r="E9" s="14">
        <v>45107</v>
      </c>
      <c r="F9" s="14">
        <v>45016</v>
      </c>
      <c r="G9" s="15">
        <v>44926</v>
      </c>
      <c r="H9" s="14">
        <v>44834</v>
      </c>
      <c r="I9" s="14">
        <v>44742</v>
      </c>
      <c r="J9" s="14">
        <v>44651</v>
      </c>
      <c r="K9" s="15">
        <v>44561</v>
      </c>
      <c r="L9" s="14">
        <v>44469</v>
      </c>
      <c r="M9" s="14">
        <v>44377</v>
      </c>
      <c r="N9" s="14">
        <v>44286</v>
      </c>
      <c r="O9" s="15">
        <v>44196</v>
      </c>
      <c r="P9" s="14">
        <v>44104</v>
      </c>
      <c r="Q9" s="14">
        <v>44012</v>
      </c>
      <c r="R9" s="14">
        <v>43921</v>
      </c>
      <c r="S9" s="14">
        <v>43830</v>
      </c>
      <c r="T9" s="14">
        <v>43738</v>
      </c>
      <c r="U9" s="14">
        <v>43646</v>
      </c>
      <c r="V9" s="14">
        <v>43555</v>
      </c>
      <c r="W9" s="15">
        <v>43465</v>
      </c>
      <c r="X9" s="14">
        <v>43373</v>
      </c>
      <c r="Y9" s="14">
        <v>43281</v>
      </c>
      <c r="Z9" s="14">
        <v>43190</v>
      </c>
      <c r="AA9" s="14">
        <v>43100</v>
      </c>
      <c r="AB9" s="14">
        <v>43008</v>
      </c>
      <c r="AC9" s="14">
        <v>42916</v>
      </c>
      <c r="AD9" s="14">
        <v>42825</v>
      </c>
      <c r="AE9" s="14">
        <v>42735</v>
      </c>
      <c r="AF9" s="14">
        <v>42643</v>
      </c>
      <c r="AG9" s="14">
        <v>42551</v>
      </c>
      <c r="AH9" s="14">
        <v>42460</v>
      </c>
      <c r="AI9" s="14">
        <v>42369</v>
      </c>
      <c r="AJ9" s="14">
        <v>42277</v>
      </c>
      <c r="AK9" s="14">
        <v>42185</v>
      </c>
      <c r="AL9" s="14">
        <v>42094</v>
      </c>
      <c r="AM9" s="14">
        <v>42004</v>
      </c>
      <c r="AN9" s="14">
        <v>41912</v>
      </c>
      <c r="AO9" s="14">
        <v>41820</v>
      </c>
      <c r="AP9" s="14">
        <v>41729</v>
      </c>
      <c r="AQ9" s="14">
        <v>41639</v>
      </c>
    </row>
    <row r="10" spans="2:43">
      <c r="B10" s="4" t="s">
        <v>35</v>
      </c>
      <c r="C10" s="10">
        <v>49756</v>
      </c>
      <c r="D10" s="6">
        <v>47721</v>
      </c>
      <c r="E10" s="6">
        <v>46924</v>
      </c>
      <c r="F10" s="6">
        <v>41472</v>
      </c>
      <c r="G10" s="9">
        <v>40089</v>
      </c>
      <c r="H10" s="5">
        <v>36982</v>
      </c>
      <c r="I10" s="5">
        <v>35829</v>
      </c>
      <c r="J10" s="5">
        <v>32078</v>
      </c>
      <c r="K10" s="10">
        <v>31153</v>
      </c>
      <c r="L10" s="6">
        <v>29894</v>
      </c>
      <c r="M10" s="6">
        <v>28985</v>
      </c>
      <c r="N10" s="6">
        <v>23058</v>
      </c>
      <c r="O10" s="9">
        <v>23747</v>
      </c>
      <c r="P10" s="5">
        <v>24037</v>
      </c>
      <c r="Q10" s="5">
        <v>22558</v>
      </c>
      <c r="R10" s="5">
        <v>17863</v>
      </c>
      <c r="S10" s="10">
        <v>20166</v>
      </c>
      <c r="T10" s="6">
        <v>18762</v>
      </c>
      <c r="U10" s="6">
        <v>18187</v>
      </c>
      <c r="V10" s="6">
        <v>16763</v>
      </c>
      <c r="W10" s="9">
        <v>15672.69312</v>
      </c>
      <c r="X10" s="5">
        <v>16276.203079999997</v>
      </c>
      <c r="Y10" s="5">
        <v>14721.589070000002</v>
      </c>
      <c r="Z10" s="5">
        <v>13154.860970000003</v>
      </c>
      <c r="AA10" s="10">
        <v>12251.175999999999</v>
      </c>
      <c r="AB10" s="6">
        <v>12393.91705</v>
      </c>
      <c r="AC10" s="6">
        <v>12062.291659999997</v>
      </c>
      <c r="AD10" s="6">
        <v>11471.98826</v>
      </c>
      <c r="AE10" s="5">
        <v>9641.7819999999992</v>
      </c>
      <c r="AF10" s="5">
        <v>9913.7879100000009</v>
      </c>
      <c r="AG10" s="5">
        <v>9405.2716899999996</v>
      </c>
      <c r="AH10" s="5">
        <v>8554.2807799999991</v>
      </c>
      <c r="AI10" s="6">
        <v>8174.7595099999999</v>
      </c>
      <c r="AJ10" s="6">
        <v>9073.7417799999985</v>
      </c>
      <c r="AK10" s="6">
        <v>8035.6165299999993</v>
      </c>
      <c r="AL10" s="6">
        <v>6647.6522000000004</v>
      </c>
      <c r="AM10" s="5">
        <v>5829.7843700000003</v>
      </c>
      <c r="AN10" s="5">
        <v>6225.746689999999</v>
      </c>
      <c r="AO10" s="5">
        <v>5409.4246700000003</v>
      </c>
      <c r="AP10" s="5">
        <v>4414.4824400000007</v>
      </c>
      <c r="AQ10" s="6">
        <v>3647.54781</v>
      </c>
    </row>
    <row r="11" spans="2:43">
      <c r="B11" s="4" t="s">
        <v>4</v>
      </c>
      <c r="C11" s="10">
        <v>3812</v>
      </c>
      <c r="D11" s="6">
        <v>3812</v>
      </c>
      <c r="E11" s="6">
        <v>3812</v>
      </c>
      <c r="F11" s="6">
        <v>3812</v>
      </c>
      <c r="G11" s="9">
        <v>3812</v>
      </c>
      <c r="H11" s="5">
        <v>3812</v>
      </c>
      <c r="I11" s="5">
        <v>3812</v>
      </c>
      <c r="J11" s="5">
        <v>3812</v>
      </c>
      <c r="K11" s="10">
        <v>3812</v>
      </c>
      <c r="L11" s="6">
        <v>3812</v>
      </c>
      <c r="M11" s="6">
        <v>3618</v>
      </c>
      <c r="N11" s="6">
        <v>3617.6</v>
      </c>
      <c r="O11" s="9">
        <v>3618</v>
      </c>
      <c r="P11" s="5">
        <v>3618</v>
      </c>
      <c r="Q11" s="5">
        <v>3618</v>
      </c>
      <c r="R11" s="5">
        <v>3618</v>
      </c>
      <c r="S11" s="10">
        <v>3617.6</v>
      </c>
      <c r="T11" s="6">
        <v>3617.6</v>
      </c>
      <c r="U11" s="6">
        <v>3617.6</v>
      </c>
      <c r="V11" s="6">
        <v>3617.6</v>
      </c>
      <c r="W11" s="9">
        <v>3617.6</v>
      </c>
      <c r="X11" s="5">
        <v>3617.6</v>
      </c>
      <c r="Y11" s="5">
        <v>3617.6</v>
      </c>
      <c r="Z11" s="5">
        <v>3617.6</v>
      </c>
      <c r="AA11" s="10">
        <v>3617.6</v>
      </c>
      <c r="AB11" s="6">
        <v>3617.6</v>
      </c>
      <c r="AC11" s="6">
        <v>3617.6</v>
      </c>
      <c r="AD11" s="6">
        <v>3617.6</v>
      </c>
      <c r="AE11" s="5">
        <v>3617.6</v>
      </c>
      <c r="AF11" s="5">
        <v>3617.6</v>
      </c>
      <c r="AG11" s="5">
        <v>3617.6</v>
      </c>
      <c r="AH11" s="5">
        <v>3617.6</v>
      </c>
      <c r="AI11" s="6">
        <v>3617.6</v>
      </c>
      <c r="AJ11" s="6">
        <v>3617.6</v>
      </c>
      <c r="AK11" s="6">
        <v>3516</v>
      </c>
      <c r="AL11" s="6">
        <v>3516</v>
      </c>
      <c r="AM11" s="5">
        <v>3516</v>
      </c>
      <c r="AN11" s="5">
        <v>3516</v>
      </c>
      <c r="AO11" s="5">
        <v>3516</v>
      </c>
      <c r="AP11" s="5">
        <v>3516</v>
      </c>
      <c r="AQ11" s="6">
        <v>3516</v>
      </c>
    </row>
    <row r="12" spans="2:43">
      <c r="B12" s="4" t="s">
        <v>6</v>
      </c>
      <c r="C12" s="10">
        <v>124565</v>
      </c>
      <c r="D12" s="6">
        <v>110830</v>
      </c>
      <c r="E12" s="6">
        <v>115948</v>
      </c>
      <c r="F12" s="6">
        <v>113168</v>
      </c>
      <c r="G12" s="9">
        <v>112436</v>
      </c>
      <c r="H12" s="5">
        <v>105139</v>
      </c>
      <c r="I12" s="5">
        <v>103155</v>
      </c>
      <c r="J12" s="5">
        <v>94158</v>
      </c>
      <c r="K12" s="10">
        <v>90105</v>
      </c>
      <c r="L12" s="6">
        <v>86695</v>
      </c>
      <c r="M12" s="6">
        <v>81488</v>
      </c>
      <c r="N12" s="6">
        <v>70286</v>
      </c>
      <c r="O12" s="9">
        <v>63624</v>
      </c>
      <c r="P12" s="5">
        <v>65841</v>
      </c>
      <c r="Q12" s="5">
        <v>66147</v>
      </c>
      <c r="R12" s="5">
        <v>64942</v>
      </c>
      <c r="S12" s="10">
        <v>61851</v>
      </c>
      <c r="T12" s="6">
        <v>60759</v>
      </c>
      <c r="U12" s="6">
        <v>58923</v>
      </c>
      <c r="V12" s="6">
        <v>57847</v>
      </c>
      <c r="W12" s="9">
        <v>48279.927000000003</v>
      </c>
      <c r="X12" s="5">
        <v>54365.823379999994</v>
      </c>
      <c r="Y12" s="5">
        <v>48089.335119999996</v>
      </c>
      <c r="Z12" s="5">
        <v>41030.134340000004</v>
      </c>
      <c r="AA12" s="10">
        <v>37853.250999999997</v>
      </c>
      <c r="AB12" s="6">
        <v>36421.705569999998</v>
      </c>
      <c r="AC12" s="6">
        <v>37503.021710000001</v>
      </c>
      <c r="AD12" s="6">
        <v>36975.37412</v>
      </c>
      <c r="AE12" s="5">
        <v>32880.296999999999</v>
      </c>
      <c r="AF12" s="5">
        <v>32657.698349999999</v>
      </c>
      <c r="AG12" s="5">
        <v>32473.35961</v>
      </c>
      <c r="AH12" s="5">
        <v>31064.688720000002</v>
      </c>
      <c r="AI12" s="6">
        <v>25086.870609999998</v>
      </c>
      <c r="AJ12" s="6">
        <v>23522.318090000001</v>
      </c>
      <c r="AK12" s="6">
        <v>22614.413040000003</v>
      </c>
      <c r="AL12" s="6">
        <v>16620.51801</v>
      </c>
      <c r="AM12" s="5">
        <v>15377.63018</v>
      </c>
      <c r="AN12" s="5">
        <v>16661.825919999999</v>
      </c>
      <c r="AO12" s="5">
        <v>14735.526059999998</v>
      </c>
      <c r="AP12" s="5">
        <v>11200.46495</v>
      </c>
      <c r="AQ12" s="6">
        <v>10007.39345</v>
      </c>
    </row>
    <row r="13" spans="2:43">
      <c r="B13" s="4" t="s">
        <v>5</v>
      </c>
      <c r="C13" s="10">
        <v>3812000</v>
      </c>
      <c r="D13" s="6">
        <v>3812000</v>
      </c>
      <c r="E13" s="6">
        <v>3812000</v>
      </c>
      <c r="F13" s="6">
        <v>3812000</v>
      </c>
      <c r="G13" s="9">
        <v>3812000</v>
      </c>
      <c r="H13" s="5">
        <v>3812000</v>
      </c>
      <c r="I13" s="5">
        <v>3812000</v>
      </c>
      <c r="J13" s="5">
        <v>3812000</v>
      </c>
      <c r="K13" s="10">
        <v>3812000</v>
      </c>
      <c r="L13" s="6">
        <v>3812000</v>
      </c>
      <c r="M13" s="6">
        <v>3812000</v>
      </c>
      <c r="N13" s="6">
        <v>3617600</v>
      </c>
      <c r="O13" s="9">
        <v>3617600</v>
      </c>
      <c r="P13" s="5">
        <v>3617600</v>
      </c>
      <c r="Q13" s="5">
        <v>3617600</v>
      </c>
      <c r="R13" s="5">
        <v>3617600</v>
      </c>
      <c r="S13" s="10">
        <v>3617600</v>
      </c>
      <c r="T13" s="6">
        <v>3617600</v>
      </c>
      <c r="U13" s="6">
        <v>3617600</v>
      </c>
      <c r="V13" s="6">
        <v>3617600</v>
      </c>
      <c r="W13" s="9">
        <v>3617600</v>
      </c>
      <c r="X13" s="5">
        <v>3617600</v>
      </c>
      <c r="Y13" s="5">
        <v>3617600</v>
      </c>
      <c r="Z13" s="5">
        <v>3617600</v>
      </c>
      <c r="AA13" s="10">
        <v>3617600</v>
      </c>
      <c r="AB13" s="6">
        <v>3617600</v>
      </c>
      <c r="AC13" s="6">
        <v>3617600</v>
      </c>
      <c r="AD13" s="6">
        <v>3617600</v>
      </c>
      <c r="AE13" s="5">
        <v>3617600</v>
      </c>
      <c r="AF13" s="5">
        <v>3617600</v>
      </c>
      <c r="AG13" s="5">
        <v>3617600</v>
      </c>
      <c r="AH13" s="5">
        <v>3617600</v>
      </c>
      <c r="AI13" s="6">
        <v>3617600</v>
      </c>
      <c r="AJ13" s="6">
        <v>3617600</v>
      </c>
      <c r="AK13" s="6">
        <v>3516000</v>
      </c>
      <c r="AL13" s="6">
        <v>3516000</v>
      </c>
      <c r="AM13" s="5">
        <v>3516000</v>
      </c>
      <c r="AN13" s="5">
        <v>3516000</v>
      </c>
      <c r="AO13" s="5">
        <v>3516000</v>
      </c>
      <c r="AP13" s="5">
        <v>3516000</v>
      </c>
      <c r="AQ13" s="6">
        <v>3516000</v>
      </c>
    </row>
    <row r="14" spans="2:43">
      <c r="B14" s="13" t="s">
        <v>28</v>
      </c>
      <c r="C14" s="12"/>
      <c r="D14" s="11"/>
      <c r="E14" s="11"/>
      <c r="F14" s="11"/>
      <c r="G14" s="11"/>
      <c r="H14" s="11"/>
      <c r="I14" s="11"/>
      <c r="J14" s="11"/>
      <c r="K14" s="12"/>
      <c r="L14" s="11"/>
      <c r="M14" s="11"/>
      <c r="N14" s="11"/>
      <c r="O14" s="12"/>
      <c r="P14" s="11"/>
      <c r="Q14" s="11"/>
      <c r="R14" s="11"/>
      <c r="S14" s="12"/>
      <c r="T14" s="11"/>
      <c r="U14" s="11"/>
      <c r="V14" s="11"/>
      <c r="W14" s="12"/>
      <c r="X14" s="11"/>
      <c r="Y14" s="11"/>
      <c r="Z14" s="11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2:43">
      <c r="B15" s="13" t="s">
        <v>29</v>
      </c>
      <c r="C15" s="12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2"/>
      <c r="P15" s="11"/>
      <c r="Q15" s="11"/>
      <c r="R15" s="11"/>
      <c r="S15" s="12"/>
      <c r="T15" s="11"/>
      <c r="U15" s="11"/>
      <c r="V15" s="11"/>
      <c r="W15" s="12"/>
      <c r="X15" s="11"/>
      <c r="Y15" s="11"/>
      <c r="Z15" s="11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8" spans="2:2">
      <c r="B18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finansowe kwartalne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Jan Łożyński</cp:lastModifiedBy>
  <cp:lastPrinted>2019-02-11T08:03:48Z</cp:lastPrinted>
  <dcterms:created xsi:type="dcterms:W3CDTF">2015-12-16T13:21:38Z</dcterms:created>
  <dcterms:modified xsi:type="dcterms:W3CDTF">2024-04-25T09:31:23Z</dcterms:modified>
</cp:coreProperties>
</file>